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filterPrivacy="1" defaultThemeVersion="166925"/>
  <xr:revisionPtr revIDLastSave="0" documentId="13_ncr:1_{DA419A28-7717-4399-BAC2-5BC61B876E08}" xr6:coauthVersionLast="47" xr6:coauthVersionMax="47" xr10:uidLastSave="{00000000-0000-0000-0000-000000000000}"/>
  <bookViews>
    <workbookView xWindow="-120" yWindow="-120" windowWidth="20730" windowHeight="11160" xr2:uid="{34454F0A-8FE5-4BBF-B898-33126F434250}"/>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J4" i="1" l="1"/>
  <c r="J22" i="1"/>
  <c r="I22" i="1" s="1"/>
  <c r="J21" i="1"/>
  <c r="I21" i="1" s="1"/>
  <c r="J20" i="1"/>
  <c r="J19" i="1"/>
  <c r="I19" i="1" s="1"/>
  <c r="J16" i="1"/>
  <c r="J17" i="1"/>
  <c r="I17" i="1" s="1"/>
  <c r="J18" i="1"/>
  <c r="J15" i="1"/>
  <c r="G15" i="1" s="1"/>
  <c r="L15" i="1" s="1"/>
  <c r="J14" i="1"/>
  <c r="I14" i="1" s="1"/>
  <c r="J13" i="1"/>
  <c r="I13" i="1" s="1"/>
  <c r="J12" i="1"/>
  <c r="I12" i="1" s="1"/>
  <c r="J11" i="1"/>
  <c r="I11" i="1" s="1"/>
  <c r="J10" i="1"/>
  <c r="I10" i="1" s="1"/>
  <c r="J9" i="1"/>
  <c r="G9" i="1" s="1"/>
  <c r="L9" i="1" s="1"/>
  <c r="J8" i="1"/>
  <c r="I8" i="1" s="1"/>
  <c r="J7" i="1"/>
  <c r="I7" i="1" s="1"/>
  <c r="J6" i="1"/>
  <c r="G6" i="1" s="1"/>
  <c r="J5" i="1"/>
  <c r="F6" i="1"/>
  <c r="F7" i="1"/>
  <c r="F8" i="1"/>
  <c r="F9" i="1"/>
  <c r="F10" i="1"/>
  <c r="F11" i="1"/>
  <c r="F12" i="1"/>
  <c r="F13" i="1"/>
  <c r="F14" i="1"/>
  <c r="F15" i="1"/>
  <c r="F16" i="1"/>
  <c r="F17" i="1"/>
  <c r="F18" i="1"/>
  <c r="F19" i="1"/>
  <c r="F20" i="1"/>
  <c r="F21" i="1"/>
  <c r="F22" i="1"/>
  <c r="F23" i="1"/>
  <c r="N22" i="1"/>
  <c r="M24" i="1"/>
  <c r="K24" i="1"/>
  <c r="D24" i="1"/>
  <c r="N23" i="1"/>
  <c r="J23" i="1"/>
  <c r="I23" i="1" s="1"/>
  <c r="N21" i="1"/>
  <c r="N20" i="1"/>
  <c r="N19" i="1"/>
  <c r="N18" i="1"/>
  <c r="N17" i="1"/>
  <c r="N16" i="1"/>
  <c r="N15" i="1"/>
  <c r="N14" i="1"/>
  <c r="N13" i="1"/>
  <c r="N12" i="1"/>
  <c r="N11" i="1"/>
  <c r="N10" i="1"/>
  <c r="N9" i="1"/>
  <c r="N8" i="1"/>
  <c r="N7" i="1"/>
  <c r="N6" i="1"/>
  <c r="N5" i="1"/>
  <c r="E5" i="1"/>
  <c r="F5" i="1" s="1"/>
  <c r="N4" i="1"/>
  <c r="E4" i="1"/>
  <c r="F4" i="1" s="1"/>
  <c r="I4" i="1" l="1"/>
  <c r="G18" i="1"/>
  <c r="L18" i="1" s="1"/>
  <c r="G20" i="1"/>
  <c r="L20" i="1" s="1"/>
  <c r="I5" i="1"/>
  <c r="I20" i="1"/>
  <c r="I18" i="1"/>
  <c r="I15" i="1"/>
  <c r="I9" i="1"/>
  <c r="I6" i="1"/>
  <c r="G22" i="1"/>
  <c r="L22" i="1" s="1"/>
  <c r="G12" i="1"/>
  <c r="L12" i="1" s="1"/>
  <c r="G8" i="1"/>
  <c r="L8" i="1" s="1"/>
  <c r="F24" i="1"/>
  <c r="G10" i="1"/>
  <c r="L10" i="1" s="1"/>
  <c r="G14" i="1"/>
  <c r="L14" i="1" s="1"/>
  <c r="N24" i="1"/>
  <c r="G13" i="1"/>
  <c r="L13" i="1" s="1"/>
  <c r="G17" i="1"/>
  <c r="L17" i="1" s="1"/>
  <c r="G11" i="1"/>
  <c r="L11" i="1" s="1"/>
  <c r="G7" i="1"/>
  <c r="L7" i="1" s="1"/>
  <c r="G5" i="1"/>
  <c r="L5" i="1" s="1"/>
  <c r="G21" i="1"/>
  <c r="L21" i="1" s="1"/>
  <c r="L6" i="1"/>
  <c r="G4" i="1"/>
  <c r="G16" i="1"/>
  <c r="G19" i="1"/>
  <c r="L19" i="1" s="1"/>
  <c r="G23" i="1"/>
  <c r="L23" i="1" s="1"/>
  <c r="L16" i="1" l="1"/>
  <c r="I16" i="1"/>
  <c r="I24" i="1" s="1"/>
  <c r="G24" i="1"/>
  <c r="L4" i="1"/>
  <c r="L24" i="1" l="1"/>
</calcChain>
</file>

<file path=xl/sharedStrings.xml><?xml version="1.0" encoding="utf-8"?>
<sst xmlns="http://schemas.openxmlformats.org/spreadsheetml/2006/main" count="43" uniqueCount="43">
  <si>
    <t>Replacement Cost</t>
  </si>
  <si>
    <t>Life (mos) Expectancy</t>
  </si>
  <si>
    <t>Initial Install Date</t>
  </si>
  <si>
    <t xml:space="preserve">Current Month of Life </t>
  </si>
  <si>
    <t>Roof</t>
  </si>
  <si>
    <t>Hot Water Tank</t>
  </si>
  <si>
    <t>Laptop</t>
  </si>
  <si>
    <t>Appliances</t>
  </si>
  <si>
    <t>Lawn Mower/Equipment</t>
  </si>
  <si>
    <t>Well/Pump</t>
  </si>
  <si>
    <t>Faucets/Plumbing</t>
  </si>
  <si>
    <t>Hot Tub</t>
  </si>
  <si>
    <t>Tools</t>
  </si>
  <si>
    <t>Garage Doors/Openers</t>
  </si>
  <si>
    <t>Electronics (iPhones/TV's)</t>
  </si>
  <si>
    <t>Lighting/Fans</t>
  </si>
  <si>
    <t>TOTALS:</t>
  </si>
  <si>
    <t>Doors/Windows</t>
  </si>
  <si>
    <t>Driveway</t>
  </si>
  <si>
    <t>Flooring</t>
  </si>
  <si>
    <t>Septic</t>
  </si>
  <si>
    <t>Gas Fireplaces</t>
  </si>
  <si>
    <t>Heat Pumps</t>
  </si>
  <si>
    <t>Mulch/Landscaping</t>
  </si>
  <si>
    <t>Tractor Equipment</t>
  </si>
  <si>
    <t>CAPEX Accrual Items</t>
  </si>
  <si>
    <t>Monthly Accrual Amount</t>
  </si>
  <si>
    <t>Current Total Accrual Reqd</t>
  </si>
  <si>
    <t>If Fully Accrued? Available Accrual</t>
  </si>
  <si>
    <t>Current Actual Accrual Available</t>
  </si>
  <si>
    <t>Current Accrual Shortage</t>
  </si>
  <si>
    <t>Upcoming Monthly Additional Amounts</t>
  </si>
  <si>
    <t>Projected Upcoming Accrual Balance</t>
  </si>
  <si>
    <t>NOTES:</t>
  </si>
  <si>
    <t>currently we have four fully accrued items (green above), therefore those four line item's monthly accruals are not necessary, and applied to the two items currently below their necessary accrual amount (i.e.</t>
  </si>
  <si>
    <t>Once all line items are fully accrued, we would simply not apply new accrual amounts until necessary again. The line items displayed are our personal accrual items. You can add/delete your</t>
  </si>
  <si>
    <t>may note, that the current fully accrued item's monthly accrual amounts total $144.00, so this amount was manually added to the Garage Doors/Openers line item ($144+$25=$169) for the upcoming month.</t>
  </si>
  <si>
    <t>own personal items as you see fit. You may also not agree with my accrual amounts, and that's fine. Adjust as you see fit. Please always utilize your own data and your own assumptions, if applying this</t>
  </si>
  <si>
    <t>for Personal CAPEX items. Monthly, we adjust the column "Upcoming Monthly Additional Amounts" based on our personal available accrual amount for the month. As you can see,</t>
  </si>
  <si>
    <t>our current monthly projected CAPEX accrual is $724.00 per month. As long as we have no shortages, this amount is applied (deposited) into our accruals as shown above. Note, that</t>
  </si>
  <si>
    <t>meaning that those two items (Red above) are behind in their accruals, so we are attempting to "catch them up" by applying the extra available monthly accruals from the fully accrued items.) You</t>
  </si>
  <si>
    <t>spreadsheet. I am in no way providing financial advice or guarantying the accuracy of the enclosed data by providing this information.</t>
  </si>
  <si>
    <t xml:space="preserve">Please recognize this spreadsheet was part of  a much larger spreadsheet, and was decoupled to allow sharing, so its current format may have limited value, but should provide a glimpse at how we accrue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</si>
</sst>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_(&quot;$&quot;* \(#,##0.00\);_(&quot;$&quot;* &quot;-&quot;??_);_(@_)"/>
  </numFmts>
  <fonts count="15" x14ac:knownFonts="1">
    <font>
      <sz val="11"/>
      <color theme="1"/>
      <name val="Calibri"/>
      <family val="2"/>
      <scheme val="minor"/>
    </font>
    <font>
      <sz val="11"/>
      <color theme="1"/>
      <name val="Calibri"/>
      <family val="2"/>
      <scheme val="minor"/>
    </font>
    <font>
      <sz val="11"/>
      <color rgb="FFFF0000"/>
      <name val="Calibri"/>
      <family val="2"/>
      <scheme val="minor"/>
    </font>
    <font>
      <b/>
      <sz val="11"/>
      <color theme="1"/>
      <name val="Calibri"/>
      <family val="2"/>
      <scheme val="minor"/>
    </font>
    <font>
      <sz val="11"/>
      <color rgb="FFFFFF00"/>
      <name val="Calibri"/>
      <family val="2"/>
      <scheme val="minor"/>
    </font>
    <font>
      <sz val="11"/>
      <color rgb="FF00B050"/>
      <name val="Calibri"/>
      <family val="2"/>
      <scheme val="minor"/>
    </font>
    <font>
      <b/>
      <sz val="11"/>
      <color rgb="FF00B050"/>
      <name val="Calibri"/>
      <family val="2"/>
      <scheme val="minor"/>
    </font>
    <font>
      <sz val="11"/>
      <color theme="9" tint="-0.249977111117893"/>
      <name val="Calibri"/>
      <family val="2"/>
      <scheme val="minor"/>
    </font>
    <font>
      <b/>
      <sz val="11"/>
      <color rgb="FFFF0000"/>
      <name val="Calibri"/>
      <family val="2"/>
      <scheme val="minor"/>
    </font>
    <font>
      <u/>
      <sz val="11"/>
      <color theme="5" tint="-0.249977111117893"/>
      <name val="Calibri"/>
      <family val="2"/>
      <scheme val="minor"/>
    </font>
    <font>
      <sz val="11"/>
      <color theme="5" tint="-0.249977111117893"/>
      <name val="Calibri"/>
      <family val="2"/>
      <scheme val="minor"/>
    </font>
    <font>
      <strike/>
      <sz val="11"/>
      <color theme="5" tint="-0.249977111117893"/>
      <name val="Calibri"/>
      <family val="2"/>
      <scheme val="minor"/>
    </font>
    <font>
      <strike/>
      <u val="singleAccounting"/>
      <sz val="11"/>
      <color theme="5" tint="-0.249977111117893"/>
      <name val="Calibri"/>
      <family val="2"/>
      <scheme val="minor"/>
    </font>
    <font>
      <sz val="11"/>
      <name val="Calibri"/>
      <family val="2"/>
      <scheme val="minor"/>
    </font>
    <font>
      <b/>
      <sz val="11"/>
      <name val="Calibri"/>
      <family val="2"/>
      <scheme val="minor"/>
    </font>
  </fonts>
  <fills count="4">
    <fill>
      <patternFill patternType="none"/>
    </fill>
    <fill>
      <patternFill patternType="gray125"/>
    </fill>
    <fill>
      <patternFill patternType="solid">
        <fgColor theme="3" tint="-0.249977111117893"/>
        <bgColor indexed="64"/>
      </patternFill>
    </fill>
    <fill>
      <patternFill patternType="solid">
        <fgColor theme="9" tint="0.59999389629810485"/>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s>
  <cellStyleXfs count="2">
    <xf numFmtId="0" fontId="0" fillId="0" borderId="0"/>
    <xf numFmtId="44" fontId="1" fillId="0" borderId="0" applyFont="0" applyFill="0" applyBorder="0" applyAlignment="0" applyProtection="0"/>
  </cellStyleXfs>
  <cellXfs count="38">
    <xf numFmtId="0" fontId="0" fillId="0" borderId="0" xfId="0"/>
    <xf numFmtId="0" fontId="4" fillId="2" borderId="1" xfId="0" applyFont="1" applyFill="1" applyBorder="1"/>
    <xf numFmtId="0" fontId="4" fillId="2" borderId="1" xfId="0" applyFont="1" applyFill="1" applyBorder="1" applyAlignment="1">
      <alignment horizontal="center" wrapText="1"/>
    </xf>
    <xf numFmtId="0" fontId="4" fillId="2" borderId="2" xfId="0" applyFont="1" applyFill="1" applyBorder="1" applyAlignment="1">
      <alignment horizontal="center" wrapText="1"/>
    </xf>
    <xf numFmtId="0" fontId="0" fillId="0" borderId="1" xfId="0" applyBorder="1"/>
    <xf numFmtId="44" fontId="1" fillId="0" borderId="1" xfId="1" applyFont="1" applyBorder="1"/>
    <xf numFmtId="0" fontId="0" fillId="0" borderId="1" xfId="0" applyBorder="1" applyAlignment="1">
      <alignment horizontal="center"/>
    </xf>
    <xf numFmtId="44" fontId="5" fillId="0" borderId="1" xfId="1" applyFont="1" applyBorder="1"/>
    <xf numFmtId="14" fontId="1" fillId="0" borderId="1" xfId="1" applyNumberFormat="1" applyFont="1" applyBorder="1"/>
    <xf numFmtId="2" fontId="1" fillId="0" borderId="1" xfId="1" applyNumberFormat="1" applyFont="1" applyBorder="1"/>
    <xf numFmtId="44" fontId="2" fillId="0" borderId="1" xfId="1" applyFont="1" applyBorder="1"/>
    <xf numFmtId="44" fontId="0" fillId="0" borderId="1" xfId="0" applyNumberFormat="1" applyBorder="1"/>
    <xf numFmtId="44" fontId="2" fillId="0" borderId="1" xfId="1" applyFont="1" applyFill="1" applyBorder="1"/>
    <xf numFmtId="44" fontId="6" fillId="0" borderId="1" xfId="1" applyFont="1" applyFill="1" applyBorder="1"/>
    <xf numFmtId="44" fontId="5" fillId="0" borderId="1" xfId="1" applyFont="1" applyFill="1" applyBorder="1"/>
    <xf numFmtId="0" fontId="7" fillId="0" borderId="0" xfId="0" applyFont="1"/>
    <xf numFmtId="44" fontId="0" fillId="0" borderId="0" xfId="0" applyNumberFormat="1"/>
    <xf numFmtId="0" fontId="8" fillId="0" borderId="0" xfId="0" applyFont="1"/>
    <xf numFmtId="0" fontId="6" fillId="0" borderId="0" xfId="0" applyFont="1"/>
    <xf numFmtId="0" fontId="2" fillId="0" borderId="0" xfId="0" applyFont="1"/>
    <xf numFmtId="0" fontId="9" fillId="0" borderId="0" xfId="0" applyFont="1"/>
    <xf numFmtId="0" fontId="10" fillId="0" borderId="0" xfId="0" applyFont="1"/>
    <xf numFmtId="0" fontId="11" fillId="0" borderId="0" xfId="0" applyFont="1"/>
    <xf numFmtId="44" fontId="11" fillId="0" borderId="0" xfId="1" applyFont="1"/>
    <xf numFmtId="44" fontId="10" fillId="0" borderId="0" xfId="1" applyFont="1"/>
    <xf numFmtId="44" fontId="12" fillId="0" borderId="0" xfId="1" applyFont="1"/>
    <xf numFmtId="44" fontId="10" fillId="0" borderId="0" xfId="0" applyNumberFormat="1" applyFont="1"/>
    <xf numFmtId="1" fontId="13" fillId="0" borderId="1" xfId="0" applyNumberFormat="1" applyFont="1" applyBorder="1" applyAlignment="1">
      <alignment horizontal="center"/>
    </xf>
    <xf numFmtId="44" fontId="13" fillId="0" borderId="1" xfId="1" applyFont="1" applyBorder="1"/>
    <xf numFmtId="44" fontId="3" fillId="3" borderId="1" xfId="1" applyFont="1" applyFill="1" applyBorder="1"/>
    <xf numFmtId="0" fontId="3" fillId="0" borderId="1" xfId="0" applyFont="1" applyBorder="1" applyAlignment="1">
      <alignment horizontal="right"/>
    </xf>
    <xf numFmtId="0" fontId="3" fillId="0" borderId="1" xfId="0" applyFont="1" applyBorder="1"/>
    <xf numFmtId="44" fontId="3" fillId="0" borderId="1" xfId="0" applyNumberFormat="1" applyFont="1" applyBorder="1"/>
    <xf numFmtId="44" fontId="14" fillId="0" borderId="1" xfId="1" applyFont="1" applyBorder="1"/>
    <xf numFmtId="44" fontId="6" fillId="0" borderId="1" xfId="0" applyNumberFormat="1" applyFont="1" applyBorder="1"/>
    <xf numFmtId="44" fontId="3" fillId="3" borderId="1" xfId="0" applyNumberFormat="1" applyFont="1" applyFill="1" applyBorder="1"/>
    <xf numFmtId="44" fontId="8" fillId="0" borderId="1" xfId="0" applyNumberFormat="1" applyFont="1" applyBorder="1"/>
    <xf numFmtId="44" fontId="6" fillId="0" borderId="1" xfId="1" applyFont="1" applyBorder="1"/>
  </cellXfs>
  <cellStyles count="2">
    <cellStyle name="Currency" xfId="1" builtinId="4"/>
    <cellStyle name="Normal" xfId="0" builtinId="0"/>
  </cellStyles>
  <dxfs count="2">
    <dxf>
      <font>
        <color auto="1"/>
        <name val="Cambria"/>
        <family val="1"/>
        <scheme val="none"/>
      </font>
      <fill>
        <patternFill>
          <bgColor rgb="FF92D050"/>
        </patternFill>
      </fill>
    </dxf>
    <dxf>
      <font>
        <b val="0"/>
        <i val="0"/>
        <color auto="1"/>
        <name val="Cambria"/>
        <family val="1"/>
        <scheme val="none"/>
      </font>
      <fill>
        <patternFill>
          <bgColor rgb="FF92D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0</xdr:colOff>
      <xdr:row>1</xdr:row>
      <xdr:rowOff>47625</xdr:rowOff>
    </xdr:from>
    <xdr:to>
      <xdr:col>14</xdr:col>
      <xdr:colOff>0</xdr:colOff>
      <xdr:row>1</xdr:row>
      <xdr:rowOff>485775</xdr:rowOff>
    </xdr:to>
    <xdr:sp macro="" textlink="">
      <xdr:nvSpPr>
        <xdr:cNvPr id="2" name="Rectangle: Rounded Corners 1">
          <a:extLst>
            <a:ext uri="{FF2B5EF4-FFF2-40B4-BE49-F238E27FC236}">
              <a16:creationId xmlns:a16="http://schemas.microsoft.com/office/drawing/2014/main" id="{BEEF9BB9-4CF9-4116-B1B2-3BA5366FA859}"/>
            </a:ext>
          </a:extLst>
        </xdr:cNvPr>
        <xdr:cNvSpPr/>
      </xdr:nvSpPr>
      <xdr:spPr>
        <a:xfrm>
          <a:off x="314325" y="238125"/>
          <a:ext cx="10134600" cy="438150"/>
        </a:xfrm>
        <a:prstGeom prst="roundRect">
          <a:avLst/>
        </a:prstGeom>
        <a:solidFill>
          <a:schemeClr val="tx2">
            <a:lumMod val="75000"/>
          </a:schemeClr>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2000" b="0" cap="none" spc="0">
              <a:ln w="0"/>
              <a:solidFill>
                <a:srgbClr val="FFFF00"/>
              </a:solidFill>
              <a:effectLst>
                <a:outerShdw blurRad="38100" dist="19050" dir="2700000" algn="tl" rotWithShape="0">
                  <a:schemeClr val="dk1">
                    <a:alpha val="40000"/>
                  </a:schemeClr>
                </a:outerShdw>
              </a:effectLst>
            </a:rPr>
            <a:t>Personal Capital Expense</a:t>
          </a:r>
          <a:r>
            <a:rPr lang="en-US" sz="2000" b="0" cap="none" spc="0" baseline="0">
              <a:ln w="0"/>
              <a:solidFill>
                <a:srgbClr val="FFFF00"/>
              </a:solidFill>
              <a:effectLst>
                <a:outerShdw blurRad="38100" dist="19050" dir="2700000" algn="tl" rotWithShape="0">
                  <a:schemeClr val="dk1">
                    <a:alpha val="40000"/>
                  </a:schemeClr>
                </a:outerShdw>
              </a:effectLst>
            </a:rPr>
            <a:t> Accrual Worksheet</a:t>
          </a:r>
          <a:endParaRPr lang="en-US" sz="2000" b="0" cap="none" spc="0">
            <a:ln w="0"/>
            <a:solidFill>
              <a:srgbClr val="FFFF00"/>
            </a:solidFill>
            <a:effectLst>
              <a:outerShdw blurRad="38100" dist="19050" dir="2700000" algn="tl" rotWithShape="0">
                <a:schemeClr val="dk1">
                  <a:alpha val="40000"/>
                </a:schemeClr>
              </a:outerShdw>
            </a:effectLst>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165F5-2AC1-4787-ADF1-22B4FEC3D8EF}">
  <dimension ref="B2:O36"/>
  <sheetViews>
    <sheetView tabSelected="1" workbookViewId="0">
      <selection activeCell="J31" sqref="J31"/>
    </sheetView>
  </sheetViews>
  <sheetFormatPr defaultRowHeight="15" x14ac:dyDescent="0.25"/>
  <cols>
    <col min="1" max="1" width="3.28515625" customWidth="1"/>
    <col min="2" max="2" width="24.85546875" customWidth="1"/>
    <col min="3" max="3" width="1.140625" customWidth="1"/>
    <col min="4" max="4" width="14.140625" customWidth="1"/>
    <col min="6" max="6" width="11.5703125" customWidth="1"/>
    <col min="7" max="9" width="11.7109375" customWidth="1"/>
    <col min="11" max="14" width="11.7109375" customWidth="1"/>
  </cols>
  <sheetData>
    <row r="2" spans="2:15" ht="43.5" customHeight="1" x14ac:dyDescent="0.25"/>
    <row r="3" spans="2:15" ht="60" x14ac:dyDescent="0.25">
      <c r="B3" s="1" t="s">
        <v>25</v>
      </c>
      <c r="C3" s="1"/>
      <c r="D3" s="2" t="s">
        <v>0</v>
      </c>
      <c r="E3" s="2" t="s">
        <v>1</v>
      </c>
      <c r="F3" s="2" t="s">
        <v>26</v>
      </c>
      <c r="G3" s="2" t="s">
        <v>27</v>
      </c>
      <c r="H3" s="2" t="s">
        <v>2</v>
      </c>
      <c r="I3" s="2" t="s">
        <v>28</v>
      </c>
      <c r="J3" s="2" t="s">
        <v>3</v>
      </c>
      <c r="K3" s="2" t="s">
        <v>29</v>
      </c>
      <c r="L3" s="2" t="s">
        <v>30</v>
      </c>
      <c r="M3" s="2" t="s">
        <v>31</v>
      </c>
      <c r="N3" s="3" t="s">
        <v>32</v>
      </c>
    </row>
    <row r="4" spans="2:15" x14ac:dyDescent="0.25">
      <c r="B4" s="4" t="s">
        <v>22</v>
      </c>
      <c r="C4" s="4"/>
      <c r="D4" s="5">
        <v>14400</v>
      </c>
      <c r="E4" s="6">
        <f>15*12</f>
        <v>180</v>
      </c>
      <c r="F4" s="28">
        <f>ROUND(D4/E4,0)</f>
        <v>80</v>
      </c>
      <c r="G4" s="5">
        <f t="shared" ref="G4:G17" ca="1" si="0">IF(J4&lt;=E4,(J4*F4),D4)</f>
        <v>12000</v>
      </c>
      <c r="H4" s="8">
        <v>40178</v>
      </c>
      <c r="I4" s="9">
        <f t="shared" ref="I4:I23" ca="1" si="1">IF(J4&gt;=E4,IF(K4&gt;=G4,F4,0),0)</f>
        <v>0</v>
      </c>
      <c r="J4" s="27">
        <f t="shared" ref="J4:J23" ca="1" si="2">ROUND((TODAY()-H4)/30,0)</f>
        <v>150</v>
      </c>
      <c r="K4" s="29">
        <v>12000</v>
      </c>
      <c r="L4" s="10">
        <f ca="1">IF(K4&lt;G4,G4-K4,0)</f>
        <v>0</v>
      </c>
      <c r="M4" s="7">
        <v>80</v>
      </c>
      <c r="N4" s="11">
        <f>M4+K4</f>
        <v>12080</v>
      </c>
    </row>
    <row r="5" spans="2:15" x14ac:dyDescent="0.25">
      <c r="B5" s="4" t="s">
        <v>4</v>
      </c>
      <c r="C5" s="4"/>
      <c r="D5" s="5">
        <v>9500</v>
      </c>
      <c r="E5" s="6">
        <f>20*12</f>
        <v>240</v>
      </c>
      <c r="F5" s="28">
        <f t="shared" ref="F5:F23" si="3">ROUND(D5/E5,0)</f>
        <v>40</v>
      </c>
      <c r="G5" s="5">
        <f t="shared" ca="1" si="0"/>
        <v>6000</v>
      </c>
      <c r="H5" s="8">
        <v>40178</v>
      </c>
      <c r="I5" s="9">
        <f t="shared" ca="1" si="1"/>
        <v>0</v>
      </c>
      <c r="J5" s="27">
        <f t="shared" ca="1" si="2"/>
        <v>150</v>
      </c>
      <c r="K5" s="29">
        <v>6000</v>
      </c>
      <c r="L5" s="10">
        <f t="shared" ref="L5:L17" ca="1" si="4">IF(K5&lt;G5,G5-K5,0)</f>
        <v>0</v>
      </c>
      <c r="M5" s="7">
        <v>40</v>
      </c>
      <c r="N5" s="11">
        <f t="shared" ref="N5:N24" si="5">M5+K5</f>
        <v>6040</v>
      </c>
    </row>
    <row r="6" spans="2:15" x14ac:dyDescent="0.25">
      <c r="B6" s="4" t="s">
        <v>5</v>
      </c>
      <c r="C6" s="4"/>
      <c r="D6" s="5">
        <v>960</v>
      </c>
      <c r="E6" s="6">
        <v>120</v>
      </c>
      <c r="F6" s="28">
        <f t="shared" si="3"/>
        <v>8</v>
      </c>
      <c r="G6" s="5">
        <f t="shared" ca="1" si="0"/>
        <v>960</v>
      </c>
      <c r="H6" s="8">
        <v>40178</v>
      </c>
      <c r="I6" s="9">
        <f t="shared" ca="1" si="1"/>
        <v>8</v>
      </c>
      <c r="J6" s="27">
        <f t="shared" ca="1" si="2"/>
        <v>150</v>
      </c>
      <c r="K6" s="29">
        <v>960</v>
      </c>
      <c r="L6" s="10">
        <f t="shared" ca="1" si="4"/>
        <v>0</v>
      </c>
      <c r="M6" s="7">
        <v>0</v>
      </c>
      <c r="N6" s="11">
        <f t="shared" si="5"/>
        <v>960</v>
      </c>
    </row>
    <row r="7" spans="2:15" x14ac:dyDescent="0.25">
      <c r="B7" s="4" t="s">
        <v>6</v>
      </c>
      <c r="C7" s="4"/>
      <c r="D7" s="5">
        <v>1000</v>
      </c>
      <c r="E7" s="6">
        <v>60</v>
      </c>
      <c r="F7" s="28">
        <f t="shared" si="3"/>
        <v>17</v>
      </c>
      <c r="G7" s="5">
        <f t="shared" ca="1" si="0"/>
        <v>102</v>
      </c>
      <c r="H7" s="8">
        <v>44499</v>
      </c>
      <c r="I7" s="9">
        <f t="shared" ca="1" si="1"/>
        <v>0</v>
      </c>
      <c r="J7" s="27">
        <f t="shared" ca="1" si="2"/>
        <v>6</v>
      </c>
      <c r="K7" s="29">
        <v>102</v>
      </c>
      <c r="L7" s="10">
        <f t="shared" ca="1" si="4"/>
        <v>0</v>
      </c>
      <c r="M7" s="7">
        <v>17</v>
      </c>
      <c r="N7" s="11">
        <f t="shared" si="5"/>
        <v>119</v>
      </c>
    </row>
    <row r="8" spans="2:15" x14ac:dyDescent="0.25">
      <c r="B8" s="4" t="s">
        <v>18</v>
      </c>
      <c r="C8" s="4"/>
      <c r="D8" s="5">
        <v>1500</v>
      </c>
      <c r="E8" s="6">
        <v>36</v>
      </c>
      <c r="F8" s="28">
        <f t="shared" si="3"/>
        <v>42</v>
      </c>
      <c r="G8" s="5">
        <f t="shared" ca="1" si="0"/>
        <v>294</v>
      </c>
      <c r="H8" s="8">
        <v>44469</v>
      </c>
      <c r="I8" s="9">
        <f t="shared" ca="1" si="1"/>
        <v>0</v>
      </c>
      <c r="J8" s="27">
        <f t="shared" ca="1" si="2"/>
        <v>7</v>
      </c>
      <c r="K8" s="29">
        <v>294</v>
      </c>
      <c r="L8" s="10">
        <f t="shared" ca="1" si="4"/>
        <v>0</v>
      </c>
      <c r="M8" s="7">
        <v>42</v>
      </c>
      <c r="N8" s="11">
        <f t="shared" si="5"/>
        <v>336</v>
      </c>
    </row>
    <row r="9" spans="2:15" x14ac:dyDescent="0.25">
      <c r="B9" s="4" t="s">
        <v>7</v>
      </c>
      <c r="C9" s="4"/>
      <c r="D9" s="5">
        <v>6000</v>
      </c>
      <c r="E9" s="6">
        <v>120</v>
      </c>
      <c r="F9" s="28">
        <f t="shared" si="3"/>
        <v>50</v>
      </c>
      <c r="G9" s="5">
        <f t="shared" ca="1" si="0"/>
        <v>6000</v>
      </c>
      <c r="H9" s="8">
        <v>40178</v>
      </c>
      <c r="I9" s="9">
        <f t="shared" ca="1" si="1"/>
        <v>50</v>
      </c>
      <c r="J9" s="27">
        <f t="shared" ca="1" si="2"/>
        <v>150</v>
      </c>
      <c r="K9" s="29">
        <v>6000</v>
      </c>
      <c r="L9" s="12">
        <f t="shared" ca="1" si="4"/>
        <v>0</v>
      </c>
      <c r="M9" s="13">
        <v>0</v>
      </c>
      <c r="N9" s="11">
        <f t="shared" si="5"/>
        <v>6000</v>
      </c>
    </row>
    <row r="10" spans="2:15" x14ac:dyDescent="0.25">
      <c r="B10" s="4" t="s">
        <v>8</v>
      </c>
      <c r="C10" s="4"/>
      <c r="D10" s="5">
        <v>8000</v>
      </c>
      <c r="E10" s="6">
        <v>180</v>
      </c>
      <c r="F10" s="28">
        <f t="shared" si="3"/>
        <v>44</v>
      </c>
      <c r="G10" s="5">
        <f t="shared" ca="1" si="0"/>
        <v>6600</v>
      </c>
      <c r="H10" s="8">
        <v>40178</v>
      </c>
      <c r="I10" s="9">
        <f t="shared" ca="1" si="1"/>
        <v>0</v>
      </c>
      <c r="J10" s="27">
        <f t="shared" ca="1" si="2"/>
        <v>150</v>
      </c>
      <c r="K10" s="29">
        <v>6600</v>
      </c>
      <c r="L10" s="10">
        <f t="shared" ca="1" si="4"/>
        <v>0</v>
      </c>
      <c r="M10" s="14">
        <v>44</v>
      </c>
      <c r="N10" s="11">
        <f t="shared" si="5"/>
        <v>6644</v>
      </c>
    </row>
    <row r="11" spans="2:15" x14ac:dyDescent="0.25">
      <c r="B11" s="4" t="s">
        <v>24</v>
      </c>
      <c r="C11" s="4"/>
      <c r="D11" s="5">
        <v>1800</v>
      </c>
      <c r="E11" s="6">
        <v>180</v>
      </c>
      <c r="F11" s="28">
        <f t="shared" si="3"/>
        <v>10</v>
      </c>
      <c r="G11" s="5">
        <f t="shared" ca="1" si="0"/>
        <v>1500</v>
      </c>
      <c r="H11" s="8">
        <v>40178</v>
      </c>
      <c r="I11" s="9">
        <f t="shared" ca="1" si="1"/>
        <v>0</v>
      </c>
      <c r="J11" s="27">
        <f t="shared" ca="1" si="2"/>
        <v>150</v>
      </c>
      <c r="K11" s="29">
        <v>1500</v>
      </c>
      <c r="L11" s="10">
        <f t="shared" ca="1" si="4"/>
        <v>0</v>
      </c>
      <c r="M11" s="7">
        <v>10</v>
      </c>
      <c r="N11" s="11">
        <f t="shared" si="5"/>
        <v>1510</v>
      </c>
    </row>
    <row r="12" spans="2:15" x14ac:dyDescent="0.25">
      <c r="B12" s="4" t="s">
        <v>9</v>
      </c>
      <c r="C12" s="4"/>
      <c r="D12" s="5">
        <v>4800</v>
      </c>
      <c r="E12" s="6">
        <v>180</v>
      </c>
      <c r="F12" s="28">
        <f t="shared" si="3"/>
        <v>27</v>
      </c>
      <c r="G12" s="5">
        <f t="shared" ca="1" si="0"/>
        <v>4050</v>
      </c>
      <c r="H12" s="8">
        <v>40178</v>
      </c>
      <c r="I12" s="9">
        <f t="shared" ca="1" si="1"/>
        <v>0</v>
      </c>
      <c r="J12" s="27">
        <f t="shared" ca="1" si="2"/>
        <v>150</v>
      </c>
      <c r="K12" s="29">
        <v>4050</v>
      </c>
      <c r="L12" s="12">
        <f t="shared" ca="1" si="4"/>
        <v>0</v>
      </c>
      <c r="M12" s="7">
        <v>27</v>
      </c>
      <c r="N12" s="11">
        <f t="shared" si="5"/>
        <v>4077</v>
      </c>
    </row>
    <row r="13" spans="2:15" x14ac:dyDescent="0.25">
      <c r="B13" s="4" t="s">
        <v>19</v>
      </c>
      <c r="C13" s="4"/>
      <c r="D13" s="5">
        <v>8000</v>
      </c>
      <c r="E13" s="6">
        <v>180</v>
      </c>
      <c r="F13" s="28">
        <f t="shared" si="3"/>
        <v>44</v>
      </c>
      <c r="G13" s="5">
        <f t="shared" ca="1" si="0"/>
        <v>6600</v>
      </c>
      <c r="H13" s="8">
        <v>40178</v>
      </c>
      <c r="I13" s="9">
        <f t="shared" ca="1" si="1"/>
        <v>0</v>
      </c>
      <c r="J13" s="27">
        <f t="shared" ca="1" si="2"/>
        <v>150</v>
      </c>
      <c r="K13" s="29">
        <v>6600</v>
      </c>
      <c r="L13" s="10">
        <f t="shared" ca="1" si="4"/>
        <v>0</v>
      </c>
      <c r="M13" s="7">
        <v>44</v>
      </c>
      <c r="N13" s="11">
        <f t="shared" si="5"/>
        <v>6644</v>
      </c>
      <c r="O13" s="15"/>
    </row>
    <row r="14" spans="2:15" x14ac:dyDescent="0.25">
      <c r="B14" s="4" t="s">
        <v>20</v>
      </c>
      <c r="C14" s="4"/>
      <c r="D14" s="5">
        <v>4500</v>
      </c>
      <c r="E14" s="6">
        <v>180</v>
      </c>
      <c r="F14" s="28">
        <f t="shared" si="3"/>
        <v>25</v>
      </c>
      <c r="G14" s="5">
        <f t="shared" ca="1" si="0"/>
        <v>3750</v>
      </c>
      <c r="H14" s="8">
        <v>40178</v>
      </c>
      <c r="I14" s="9">
        <f t="shared" ca="1" si="1"/>
        <v>0</v>
      </c>
      <c r="J14" s="27">
        <f t="shared" ca="1" si="2"/>
        <v>150</v>
      </c>
      <c r="K14" s="29">
        <v>3750</v>
      </c>
      <c r="L14" s="10">
        <f t="shared" ca="1" si="4"/>
        <v>0</v>
      </c>
      <c r="M14" s="7">
        <v>25</v>
      </c>
      <c r="N14" s="11">
        <f t="shared" si="5"/>
        <v>3775</v>
      </c>
    </row>
    <row r="15" spans="2:15" x14ac:dyDescent="0.25">
      <c r="B15" s="4" t="s">
        <v>10</v>
      </c>
      <c r="C15" s="4"/>
      <c r="D15" s="5">
        <v>1800</v>
      </c>
      <c r="E15" s="6">
        <v>120</v>
      </c>
      <c r="F15" s="28">
        <f t="shared" si="3"/>
        <v>15</v>
      </c>
      <c r="G15" s="5">
        <f t="shared" ca="1" si="0"/>
        <v>1800</v>
      </c>
      <c r="H15" s="8">
        <v>40178</v>
      </c>
      <c r="I15" s="9">
        <f t="shared" ca="1" si="1"/>
        <v>15</v>
      </c>
      <c r="J15" s="27">
        <f t="shared" ca="1" si="2"/>
        <v>150</v>
      </c>
      <c r="K15" s="29">
        <v>1800</v>
      </c>
      <c r="L15" s="10">
        <f t="shared" ca="1" si="4"/>
        <v>0</v>
      </c>
      <c r="M15" s="7">
        <v>0</v>
      </c>
      <c r="N15" s="11">
        <f t="shared" si="5"/>
        <v>1800</v>
      </c>
    </row>
    <row r="16" spans="2:15" x14ac:dyDescent="0.25">
      <c r="B16" s="4" t="s">
        <v>11</v>
      </c>
      <c r="C16" s="4"/>
      <c r="D16" s="5">
        <v>8500</v>
      </c>
      <c r="E16" s="6">
        <v>120</v>
      </c>
      <c r="F16" s="28">
        <f t="shared" si="3"/>
        <v>71</v>
      </c>
      <c r="G16" s="5">
        <f ca="1">IF(J16&lt;=E16,(J16*F16),D16)</f>
        <v>8500</v>
      </c>
      <c r="H16" s="8">
        <v>40543</v>
      </c>
      <c r="I16" s="9">
        <f t="shared" ca="1" si="1"/>
        <v>71</v>
      </c>
      <c r="J16" s="27">
        <f t="shared" ca="1" si="2"/>
        <v>138</v>
      </c>
      <c r="K16" s="29">
        <v>8500</v>
      </c>
      <c r="L16" s="10">
        <f ca="1">IF(K16&lt;G16,G16-K16,0)</f>
        <v>0</v>
      </c>
      <c r="M16" s="14">
        <v>0</v>
      </c>
      <c r="N16" s="11">
        <f>M16+K16</f>
        <v>8500</v>
      </c>
    </row>
    <row r="17" spans="2:15" x14ac:dyDescent="0.25">
      <c r="B17" s="4" t="s">
        <v>23</v>
      </c>
      <c r="C17" s="4"/>
      <c r="D17" s="5">
        <v>1500</v>
      </c>
      <c r="E17" s="6">
        <v>12</v>
      </c>
      <c r="F17" s="28">
        <f t="shared" si="3"/>
        <v>125</v>
      </c>
      <c r="G17" s="5">
        <f t="shared" ca="1" si="0"/>
        <v>1000</v>
      </c>
      <c r="H17" s="8">
        <v>44435</v>
      </c>
      <c r="I17" s="9">
        <f t="shared" ca="1" si="1"/>
        <v>0</v>
      </c>
      <c r="J17" s="27">
        <f t="shared" ca="1" si="2"/>
        <v>8</v>
      </c>
      <c r="K17" s="29">
        <v>1000</v>
      </c>
      <c r="L17" s="10">
        <f t="shared" ca="1" si="4"/>
        <v>0</v>
      </c>
      <c r="M17" s="7">
        <v>125</v>
      </c>
      <c r="N17" s="11">
        <f t="shared" si="5"/>
        <v>1125</v>
      </c>
    </row>
    <row r="18" spans="2:15" x14ac:dyDescent="0.25">
      <c r="B18" s="4" t="s">
        <v>12</v>
      </c>
      <c r="C18" s="4"/>
      <c r="D18" s="5">
        <v>600</v>
      </c>
      <c r="E18" s="6">
        <v>60</v>
      </c>
      <c r="F18" s="28">
        <f t="shared" si="3"/>
        <v>10</v>
      </c>
      <c r="G18" s="5">
        <f t="shared" ref="G18:G23" ca="1" si="6">IF(J18&lt;=E18,(J18*F18),D18)</f>
        <v>440</v>
      </c>
      <c r="H18" s="8">
        <v>43373</v>
      </c>
      <c r="I18" s="9">
        <f t="shared" ca="1" si="1"/>
        <v>0</v>
      </c>
      <c r="J18" s="27">
        <f t="shared" ca="1" si="2"/>
        <v>44</v>
      </c>
      <c r="K18" s="29">
        <v>440</v>
      </c>
      <c r="L18" s="10">
        <f t="shared" ref="L18:L23" ca="1" si="7">IF(K18&lt;G18,G18-K18,0)</f>
        <v>0</v>
      </c>
      <c r="M18" s="14">
        <v>10</v>
      </c>
      <c r="N18" s="11">
        <f t="shared" ref="N18:N23" si="8">M18+K18</f>
        <v>450</v>
      </c>
    </row>
    <row r="19" spans="2:15" x14ac:dyDescent="0.25">
      <c r="B19" s="4" t="s">
        <v>21</v>
      </c>
      <c r="C19" s="4"/>
      <c r="D19" s="5">
        <v>1200</v>
      </c>
      <c r="E19" s="6">
        <v>240</v>
      </c>
      <c r="F19" s="28">
        <f t="shared" si="3"/>
        <v>5</v>
      </c>
      <c r="G19" s="5">
        <f t="shared" ca="1" si="6"/>
        <v>750</v>
      </c>
      <c r="H19" s="8">
        <v>40178</v>
      </c>
      <c r="I19" s="9">
        <f t="shared" ca="1" si="1"/>
        <v>0</v>
      </c>
      <c r="J19" s="27">
        <f t="shared" ca="1" si="2"/>
        <v>150</v>
      </c>
      <c r="K19" s="29">
        <v>25</v>
      </c>
      <c r="L19" s="10">
        <f t="shared" ca="1" si="7"/>
        <v>725</v>
      </c>
      <c r="M19" s="14">
        <v>5</v>
      </c>
      <c r="N19" s="11">
        <f t="shared" si="8"/>
        <v>30</v>
      </c>
    </row>
    <row r="20" spans="2:15" x14ac:dyDescent="0.25">
      <c r="B20" s="4" t="s">
        <v>13</v>
      </c>
      <c r="C20" s="4"/>
      <c r="D20" s="5">
        <v>6000</v>
      </c>
      <c r="E20" s="6">
        <v>240</v>
      </c>
      <c r="F20" s="28">
        <f t="shared" si="3"/>
        <v>25</v>
      </c>
      <c r="G20" s="5">
        <f t="shared" ca="1" si="6"/>
        <v>3750</v>
      </c>
      <c r="H20" s="8">
        <v>40178</v>
      </c>
      <c r="I20" s="9">
        <f t="shared" ca="1" si="1"/>
        <v>0</v>
      </c>
      <c r="J20" s="27">
        <f t="shared" ca="1" si="2"/>
        <v>150</v>
      </c>
      <c r="K20" s="29">
        <v>3600</v>
      </c>
      <c r="L20" s="10">
        <f t="shared" ca="1" si="7"/>
        <v>150</v>
      </c>
      <c r="M20" s="14">
        <v>169</v>
      </c>
      <c r="N20" s="11">
        <f t="shared" si="8"/>
        <v>3769</v>
      </c>
    </row>
    <row r="21" spans="2:15" x14ac:dyDescent="0.25">
      <c r="B21" s="4" t="s">
        <v>14</v>
      </c>
      <c r="C21" s="4"/>
      <c r="D21" s="5">
        <v>4500</v>
      </c>
      <c r="E21" s="6">
        <v>120</v>
      </c>
      <c r="F21" s="28">
        <f t="shared" si="3"/>
        <v>38</v>
      </c>
      <c r="G21" s="5">
        <f t="shared" ca="1" si="6"/>
        <v>228</v>
      </c>
      <c r="H21" s="8">
        <v>44499</v>
      </c>
      <c r="I21" s="9">
        <f t="shared" ca="1" si="1"/>
        <v>0</v>
      </c>
      <c r="J21" s="27">
        <f t="shared" ca="1" si="2"/>
        <v>6</v>
      </c>
      <c r="K21" s="29">
        <v>325</v>
      </c>
      <c r="L21" s="10">
        <f t="shared" ca="1" si="7"/>
        <v>0</v>
      </c>
      <c r="M21" s="14">
        <v>38</v>
      </c>
      <c r="N21" s="11">
        <f t="shared" si="8"/>
        <v>363</v>
      </c>
    </row>
    <row r="22" spans="2:15" x14ac:dyDescent="0.25">
      <c r="B22" s="4" t="s">
        <v>17</v>
      </c>
      <c r="C22" s="4"/>
      <c r="D22" s="5">
        <v>12000</v>
      </c>
      <c r="E22" s="6">
        <v>360</v>
      </c>
      <c r="F22" s="28">
        <f t="shared" si="3"/>
        <v>33</v>
      </c>
      <c r="G22" s="5">
        <f t="shared" ca="1" si="6"/>
        <v>4950</v>
      </c>
      <c r="H22" s="8">
        <v>40178</v>
      </c>
      <c r="I22" s="9">
        <f t="shared" ca="1" si="1"/>
        <v>0</v>
      </c>
      <c r="J22" s="27">
        <f t="shared" ca="1" si="2"/>
        <v>150</v>
      </c>
      <c r="K22" s="29">
        <v>4950</v>
      </c>
      <c r="L22" s="10">
        <f t="shared" ca="1" si="7"/>
        <v>0</v>
      </c>
      <c r="M22" s="14">
        <v>33</v>
      </c>
      <c r="N22" s="11">
        <f t="shared" si="8"/>
        <v>4983</v>
      </c>
    </row>
    <row r="23" spans="2:15" x14ac:dyDescent="0.25">
      <c r="B23" s="4" t="s">
        <v>15</v>
      </c>
      <c r="C23" s="4"/>
      <c r="D23" s="5">
        <v>3600</v>
      </c>
      <c r="E23" s="6">
        <v>240</v>
      </c>
      <c r="F23" s="28">
        <f t="shared" si="3"/>
        <v>15</v>
      </c>
      <c r="G23" s="5">
        <f t="shared" ca="1" si="6"/>
        <v>2250</v>
      </c>
      <c r="H23" s="8">
        <v>40178</v>
      </c>
      <c r="I23" s="9">
        <f t="shared" ca="1" si="1"/>
        <v>0</v>
      </c>
      <c r="J23" s="27">
        <f t="shared" ca="1" si="2"/>
        <v>150</v>
      </c>
      <c r="K23" s="29">
        <v>2250</v>
      </c>
      <c r="L23" s="10">
        <f t="shared" ca="1" si="7"/>
        <v>0</v>
      </c>
      <c r="M23" s="14">
        <v>15</v>
      </c>
      <c r="N23" s="11">
        <f t="shared" si="8"/>
        <v>2265</v>
      </c>
    </row>
    <row r="24" spans="2:15" x14ac:dyDescent="0.25">
      <c r="B24" s="30" t="s">
        <v>16</v>
      </c>
      <c r="C24" s="31"/>
      <c r="D24" s="32">
        <f>SUM(D4:D23)</f>
        <v>100160</v>
      </c>
      <c r="E24" s="31"/>
      <c r="F24" s="33">
        <f>SUM(F4:F23)</f>
        <v>724</v>
      </c>
      <c r="G24" s="32">
        <f ca="1">SUM(G4:G23)</f>
        <v>71524</v>
      </c>
      <c r="H24" s="32"/>
      <c r="I24" s="34">
        <f ca="1">SUM(I4:I23)</f>
        <v>144</v>
      </c>
      <c r="J24" s="31"/>
      <c r="K24" s="35">
        <f>SUM(K4:K23)</f>
        <v>70746</v>
      </c>
      <c r="L24" s="36">
        <f ca="1">SUM(L4:L23)</f>
        <v>875</v>
      </c>
      <c r="M24" s="37">
        <f>SUM(M4:M23)</f>
        <v>724</v>
      </c>
      <c r="N24" s="11">
        <f t="shared" si="5"/>
        <v>71470</v>
      </c>
      <c r="O24" s="17"/>
    </row>
    <row r="25" spans="2:15" x14ac:dyDescent="0.25">
      <c r="G25" s="16"/>
      <c r="M25" s="18"/>
      <c r="O25" s="17"/>
    </row>
    <row r="26" spans="2:15" x14ac:dyDescent="0.25">
      <c r="B26" s="19"/>
      <c r="M26" s="18"/>
      <c r="O26" s="17"/>
    </row>
    <row r="27" spans="2:15" x14ac:dyDescent="0.25">
      <c r="B27" s="20" t="s">
        <v>33</v>
      </c>
      <c r="C27" s="21"/>
      <c r="D27" s="22"/>
      <c r="E27" s="22"/>
      <c r="F27" s="23"/>
      <c r="M27" s="18"/>
    </row>
    <row r="28" spans="2:15" x14ac:dyDescent="0.25">
      <c r="B28" s="21" t="s">
        <v>42</v>
      </c>
      <c r="C28" s="21"/>
      <c r="D28" s="21"/>
      <c r="E28" s="21"/>
      <c r="F28" s="24"/>
      <c r="M28" s="18"/>
    </row>
    <row r="29" spans="2:15" x14ac:dyDescent="0.25">
      <c r="B29" s="21" t="s">
        <v>38</v>
      </c>
      <c r="C29" s="21"/>
      <c r="M29" s="18"/>
    </row>
    <row r="30" spans="2:15" x14ac:dyDescent="0.25">
      <c r="B30" s="21" t="s">
        <v>39</v>
      </c>
      <c r="C30" s="21"/>
      <c r="D30" s="22"/>
      <c r="E30" s="22"/>
      <c r="F30" s="23"/>
    </row>
    <row r="31" spans="2:15" x14ac:dyDescent="0.25">
      <c r="B31" s="21" t="s">
        <v>34</v>
      </c>
      <c r="C31" s="21"/>
      <c r="D31" s="22"/>
      <c r="E31" s="22"/>
      <c r="F31" s="23"/>
    </row>
    <row r="32" spans="2:15" x14ac:dyDescent="0.25">
      <c r="B32" s="21" t="s">
        <v>40</v>
      </c>
      <c r="C32" s="21"/>
    </row>
    <row r="33" spans="2:6" x14ac:dyDescent="0.25">
      <c r="B33" s="21" t="s">
        <v>36</v>
      </c>
      <c r="C33" s="21"/>
    </row>
    <row r="34" spans="2:6" ht="17.25" x14ac:dyDescent="0.4">
      <c r="B34" s="21" t="s">
        <v>35</v>
      </c>
      <c r="C34" s="21"/>
      <c r="D34" s="22"/>
      <c r="E34" s="22"/>
      <c r="F34" s="25"/>
    </row>
    <row r="35" spans="2:6" x14ac:dyDescent="0.25">
      <c r="B35" s="21" t="s">
        <v>37</v>
      </c>
      <c r="C35" s="21"/>
      <c r="F35" s="26"/>
    </row>
    <row r="36" spans="2:6" x14ac:dyDescent="0.25">
      <c r="B36" s="21" t="s">
        <v>41</v>
      </c>
    </row>
  </sheetData>
  <conditionalFormatting sqref="I4:I23">
    <cfRule type="cellIs" dxfId="1" priority="27" stopIfTrue="1" operator="greaterThan">
      <formula>0</formula>
    </cfRule>
  </conditionalFormatting>
  <conditionalFormatting sqref="I24">
    <cfRule type="cellIs" dxfId="0" priority="26" stopIfTrue="1" operator="greaterThan">
      <formula>0</formula>
    </cfRule>
  </conditionalFormatting>
  <pageMargins left="0.7" right="0.7" top="0.75" bottom="0.75" header="0.3" footer="0.3"/>
  <pageSetup orientation="portrait"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2022-04-27T14:45:35Z</dcterms:created>
  <dcterms:modified xsi:type="dcterms:W3CDTF">2022-04-27T15:07:22Z</dcterms:modified>
</cp:coreProperties>
</file>